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Juris/Desktop/"/>
    </mc:Choice>
  </mc:AlternateContent>
  <bookViews>
    <workbookView xWindow="0" yWindow="460" windowWidth="27300" windowHeight="2006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21" i="1"/>
  <c r="C23" i="1"/>
  <c r="C19" i="1"/>
  <c r="C22" i="1"/>
  <c r="C24" i="1"/>
  <c r="C25" i="1"/>
  <c r="E20" i="1"/>
  <c r="E22" i="1"/>
  <c r="E23" i="1"/>
  <c r="E19" i="1"/>
  <c r="E21" i="1"/>
  <c r="E24" i="1"/>
  <c r="E25" i="1"/>
  <c r="G20" i="1"/>
  <c r="G22" i="1"/>
  <c r="G23" i="1"/>
  <c r="G24" i="1"/>
  <c r="G19" i="1"/>
  <c r="G21" i="1"/>
  <c r="G25" i="1"/>
  <c r="I20" i="1"/>
  <c r="I23" i="1"/>
  <c r="I24" i="1"/>
  <c r="I19" i="1"/>
  <c r="I21" i="1"/>
  <c r="I22" i="1"/>
  <c r="I25" i="1"/>
  <c r="I26" i="1"/>
  <c r="I27" i="1"/>
  <c r="A4" i="1"/>
  <c r="I28" i="1"/>
</calcChain>
</file>

<file path=xl/sharedStrings.xml><?xml version="1.0" encoding="utf-8"?>
<sst xmlns="http://schemas.openxmlformats.org/spreadsheetml/2006/main" count="34" uniqueCount="29">
  <si>
    <t>ZIŅOJUMS PAR REPROGRĀFISKĀS REPRODUCĒŠANAS IEKĀRTĀM</t>
  </si>
  <si>
    <t>Reprogrāfiskās reproducēšanas iekārtas ātrums</t>
  </si>
  <si>
    <t>Reprogrāfiskās reproducēšanas iekārtu skaits vietā, KAS NAV bibliotēka, zinātniskā vai izglītības institūcija vai vieta blakus tai (500 m rādiusā)</t>
  </si>
  <si>
    <t>Reprogrāfiskās reproducēšanas iekārtu skaits bibliotēkā, zinātniskajā vai izglītības institūcijā vai vietā blakus tai (500 m rādiusā)</t>
  </si>
  <si>
    <t>Krāsu režīms</t>
  </si>
  <si>
    <t>Melnbaltais režīms</t>
  </si>
  <si>
    <t>Starpsumma, EUR*</t>
  </si>
  <si>
    <t>&lt; 6 kopijas/min</t>
  </si>
  <si>
    <t>6 - 19 kopijas/min</t>
  </si>
  <si>
    <t>20 - 39 kopijas/min</t>
  </si>
  <si>
    <t>40 - 59 kopijas/min</t>
  </si>
  <si>
    <t>60 - 89 kopijas/min</t>
  </si>
  <si>
    <t>&gt; 89 kopijas/min</t>
  </si>
  <si>
    <t>* Visām summām ir informatīva nozīme</t>
  </si>
  <si>
    <t>ATLAIDE, EUR*</t>
  </si>
  <si>
    <t>TAISNĪGA ATLĪDZĪBA KOPĀ PAR VISĀM IEKĀRTĀM, EUR*</t>
  </si>
  <si>
    <t>SUMMA TAISNĪGAS ATLĪDZĪBAS SAMAKSAI, EUR*</t>
  </si>
  <si>
    <t>Maksātāja nosaukums:</t>
  </si>
  <si>
    <t>Maksātāja reģistrācijas numurs:</t>
  </si>
  <si>
    <t>Maksātāja pārstāvja amats:</t>
  </si>
  <si>
    <t>Maksātāja pārstāvja vārds un uzvārds:</t>
  </si>
  <si>
    <t>Maksātāja pārstāvja paraksts:</t>
  </si>
  <si>
    <t>____________________________________</t>
  </si>
  <si>
    <t>Ziņojuma sastādīšanas vieta:</t>
  </si>
  <si>
    <r>
      <rPr>
        <b/>
        <sz val="8"/>
        <color theme="1"/>
        <rFont val="Arial"/>
      </rPr>
      <t>Ziņojuma sastādīšanas datums</t>
    </r>
    <r>
      <rPr>
        <sz val="8"/>
        <color theme="1"/>
        <rFont val="Arial"/>
      </rPr>
      <t xml:space="preserve"> </t>
    </r>
    <r>
      <rPr>
        <sz val="8"/>
        <color rgb="FFFF0000"/>
        <rFont val="Arial"/>
      </rPr>
      <t>(dd/mm/gggg)</t>
    </r>
    <r>
      <rPr>
        <sz val="8"/>
        <color theme="1"/>
        <rFont val="Arial"/>
      </rPr>
      <t>:</t>
    </r>
  </si>
  <si>
    <r>
      <rPr>
        <b/>
        <sz val="8"/>
        <color theme="1"/>
        <rFont val="Arial"/>
      </rPr>
      <t>Ziņojuma perioda sākuma datums</t>
    </r>
    <r>
      <rPr>
        <sz val="8"/>
        <color theme="1"/>
        <rFont val="Arial"/>
      </rPr>
      <t xml:space="preserve"> </t>
    </r>
    <r>
      <rPr>
        <sz val="8"/>
        <color rgb="FFFF0000"/>
        <rFont val="Arial"/>
      </rPr>
      <t>(dd/mm/gggg)</t>
    </r>
    <r>
      <rPr>
        <sz val="8"/>
        <color theme="1"/>
        <rFont val="Arial"/>
      </rPr>
      <t>:</t>
    </r>
  </si>
  <si>
    <r>
      <rPr>
        <b/>
        <sz val="8"/>
        <color theme="1"/>
        <rFont val="Arial"/>
      </rPr>
      <t>Ziņojuma perioda beigu datums</t>
    </r>
    <r>
      <rPr>
        <sz val="8"/>
        <color theme="1"/>
        <rFont val="Arial"/>
      </rPr>
      <t xml:space="preserve"> </t>
    </r>
    <r>
      <rPr>
        <sz val="8"/>
        <color rgb="FFFF0000"/>
        <rFont val="Arial"/>
      </rPr>
      <t>(dd/mm/gggg)</t>
    </r>
    <r>
      <rPr>
        <sz val="8"/>
        <color theme="1"/>
        <rFont val="Arial"/>
      </rPr>
      <t>:</t>
    </r>
  </si>
  <si>
    <r>
      <rPr>
        <b/>
        <sz val="8"/>
        <color theme="1"/>
        <rFont val="Arial"/>
      </rPr>
      <t>Atlaide par socioloģiskiem pētījumiem</t>
    </r>
    <r>
      <rPr>
        <sz val="8"/>
        <color theme="1"/>
        <rFont val="Arial"/>
      </rPr>
      <t xml:space="preserve"> </t>
    </r>
    <r>
      <rPr>
        <sz val="8"/>
        <color rgb="FFFF0000"/>
        <rFont val="Arial"/>
      </rPr>
      <t>(atzīmēt, ja noslēgtais līgums maksātājam paredz šādu atlaidi)</t>
    </r>
    <r>
      <rPr>
        <sz val="8"/>
        <color theme="1"/>
        <rFont val="Arial"/>
      </rPr>
      <t>:</t>
    </r>
  </si>
  <si>
    <r>
      <rPr>
        <b/>
        <sz val="8"/>
        <color theme="1"/>
        <rFont val="Arial"/>
      </rPr>
      <t>Adreses, kurās izvietotas iekārtas</t>
    </r>
    <r>
      <rPr>
        <sz val="8"/>
        <color theme="1"/>
        <rFont val="Arial"/>
      </rPr>
      <t xml:space="preserve"> 
</t>
    </r>
    <r>
      <rPr>
        <sz val="8"/>
        <color rgb="FFFF0000"/>
        <rFont val="Arial"/>
      </rPr>
      <t>(iela, mājas numurs, pilsēta)</t>
    </r>
    <r>
      <rPr>
        <sz val="8"/>
        <color theme="1"/>
        <rFont val="Arial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</si>
</sst>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sz val="8"/>
      <color theme="1"/>
      <name val="Calibri"/>
      <family val="2"/>
      <scheme val="minor"/>
    </font>
    <font>
      <b/>
      <sz val="6"/>
      <color theme="1"/>
      <name val="Arial"/>
    </font>
    <font>
      <sz val="8"/>
      <color theme="0"/>
      <name val="Arial"/>
    </font>
    <font>
      <sz val="8"/>
      <name val="Arial"/>
    </font>
    <font>
      <b/>
      <sz val="8"/>
      <name val="Arial"/>
    </font>
    <font>
      <sz val="8"/>
      <color theme="2" tint="-0.249977111117893"/>
      <name val="Arial"/>
    </font>
    <font>
      <b/>
      <sz val="6"/>
      <color theme="2" tint="-0.249977111117893"/>
      <name val="Arial"/>
    </font>
    <font>
      <b/>
      <sz val="8"/>
      <color theme="2" tint="-0.249977111117893"/>
      <name val="Arial"/>
    </font>
    <font>
      <sz val="12"/>
      <color theme="2" tint="-0.249977111117893"/>
      <name val="Calibri"/>
      <family val="2"/>
      <scheme val="minor"/>
    </font>
    <font>
      <sz val="8"/>
      <color rgb="FFFF0000"/>
      <name val="Arial"/>
    </font>
    <font>
      <sz val="6"/>
      <color theme="2" tint="-0.249977111117893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5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5" fillId="0" borderId="0" xfId="0" applyFont="1" applyProtection="1">
      <protection locked="0"/>
    </xf>
    <xf numFmtId="2" fontId="17" fillId="0" borderId="0" xfId="0" applyNumberFormat="1" applyFont="1" applyBorder="1" applyAlignment="1" applyProtection="1">
      <alignment horizontal="center" vertical="center"/>
    </xf>
    <xf numFmtId="2" fontId="17" fillId="0" borderId="12" xfId="0" applyNumberFormat="1" applyFont="1" applyBorder="1" applyAlignment="1" applyProtection="1">
      <alignment horizontal="center" vertical="center"/>
    </xf>
    <xf numFmtId="2" fontId="17" fillId="0" borderId="6" xfId="0" applyNumberFormat="1" applyFont="1" applyBorder="1" applyAlignment="1" applyProtection="1">
      <alignment horizontal="center" vertical="center"/>
    </xf>
    <xf numFmtId="2" fontId="13" fillId="0" borderId="3" xfId="0" applyNumberFormat="1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/>
    </xf>
    <xf numFmtId="2" fontId="17" fillId="0" borderId="5" xfId="0" applyNumberFormat="1" applyFont="1" applyBorder="1" applyAlignment="1" applyProtection="1">
      <alignment horizontal="center" vertical="center"/>
    </xf>
    <xf numFmtId="2" fontId="17" fillId="0" borderId="13" xfId="0" applyNumberFormat="1" applyFont="1" applyBorder="1" applyAlignment="1" applyProtection="1">
      <alignment horizontal="center" vertical="center"/>
    </xf>
    <xf numFmtId="2" fontId="17" fillId="0" borderId="7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/>
    </xf>
    <xf numFmtId="0" fontId="17" fillId="0" borderId="12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/>
    </xf>
    <xf numFmtId="2" fontId="12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right"/>
    </xf>
    <xf numFmtId="2" fontId="14" fillId="0" borderId="0" xfId="0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5" fillId="0" borderId="0" xfId="0" applyFont="1" applyProtection="1"/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V$14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15210</xdr:colOff>
      <xdr:row>0</xdr:row>
      <xdr:rowOff>45856</xdr:rowOff>
    </xdr:from>
    <xdr:to>
      <xdr:col>0</xdr:col>
      <xdr:colOff>1612216</xdr:colOff>
      <xdr:row>0</xdr:row>
      <xdr:rowOff>314798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0" y="45856"/>
          <a:ext cx="1597006" cy="26894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1905000</xdr:colOff>
          <xdr:row>13</xdr:row>
          <xdr:rowOff>0</xdr:rowOff>
        </xdr:from>
        <xdr:to>
          <xdr:col>1</xdr:col>
          <xdr:colOff>876300</xdr:colOff>
          <xdr:row>13</xdr:row>
          <xdr:rowOff>393700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2"/>
  <sheetViews>
    <sheetView showGridLines="0" tabSelected="1" zoomScale="167" zoomScaleNormal="167" zoomScalePageLayoutView="167" workbookViewId="0">
      <selection activeCell="B6" sqref="B6:I6"/>
    </sheetView>
  </sheetViews>
  <sheetFormatPr baseColWidth="10" defaultRowHeight="16" x14ac:dyDescent="0.2"/>
  <cols>
    <col min="1" max="1" width="25.5" style="2" customWidth="1"/>
    <col min="2" max="9" width="12.1640625" style="2" customWidth="1"/>
    <col min="10" max="16384" width="10.83203125" style="2"/>
  </cols>
  <sheetData>
    <row r="1" spans="1:23" s="50" customFormat="1" ht="26" customHeight="1" x14ac:dyDescent="0.2"/>
    <row r="2" spans="1:23" ht="10" customHeight="1" x14ac:dyDescent="0.2">
      <c r="A2" s="1"/>
      <c r="B2" s="1"/>
      <c r="C2" s="1"/>
      <c r="D2" s="1"/>
    </row>
    <row r="3" spans="1:23" ht="14" customHeight="1" x14ac:dyDescent="0.2">
      <c r="A3" s="46" t="s">
        <v>0</v>
      </c>
      <c r="B3" s="1"/>
      <c r="C3" s="1"/>
      <c r="D3" s="1"/>
    </row>
    <row r="4" spans="1:23" ht="13" customHeight="1" x14ac:dyDescent="0.2">
      <c r="A4" s="46" t="str">
        <f>IF(_xlfn.DAYS(B13,B12)&gt;359,"(KALENDĀRA GADS)","(CETURKSNIS)")</f>
        <v>(KALENDĀRA GADS)</v>
      </c>
      <c r="B4" s="1"/>
      <c r="C4" s="1"/>
      <c r="D4" s="1"/>
    </row>
    <row r="5" spans="1:23" ht="10" customHeight="1" x14ac:dyDescent="0.2">
      <c r="A5" s="1"/>
      <c r="B5" s="1"/>
      <c r="C5" s="1"/>
      <c r="D5" s="1"/>
    </row>
    <row r="6" spans="1:23" ht="14" customHeight="1" x14ac:dyDescent="0.2">
      <c r="A6" s="44" t="s">
        <v>17</v>
      </c>
      <c r="B6" s="55"/>
      <c r="C6" s="55"/>
      <c r="D6" s="55"/>
      <c r="E6" s="55"/>
      <c r="F6" s="55"/>
      <c r="G6" s="55"/>
      <c r="H6" s="55"/>
      <c r="I6" s="55"/>
      <c r="J6" s="3"/>
      <c r="K6" s="3"/>
      <c r="L6" s="3"/>
      <c r="M6" s="3"/>
      <c r="N6" s="3"/>
      <c r="O6" s="3"/>
    </row>
    <row r="7" spans="1:23" ht="14" customHeight="1" x14ac:dyDescent="0.2">
      <c r="A7" s="44" t="s">
        <v>18</v>
      </c>
      <c r="B7" s="54"/>
      <c r="C7" s="54"/>
      <c r="D7" s="54"/>
      <c r="E7" s="54"/>
      <c r="F7" s="54"/>
      <c r="G7" s="54"/>
      <c r="H7" s="54"/>
      <c r="I7" s="54"/>
      <c r="J7" s="3"/>
      <c r="K7" s="3"/>
      <c r="L7" s="3"/>
      <c r="M7" s="3"/>
      <c r="N7" s="3"/>
      <c r="O7" s="3"/>
    </row>
    <row r="8" spans="1:23" ht="14" customHeight="1" x14ac:dyDescent="0.2">
      <c r="A8" s="44" t="s">
        <v>19</v>
      </c>
      <c r="B8" s="54"/>
      <c r="C8" s="54"/>
      <c r="D8" s="54"/>
      <c r="E8" s="54"/>
      <c r="F8" s="54"/>
      <c r="G8" s="54"/>
      <c r="H8" s="54"/>
      <c r="I8" s="54"/>
      <c r="J8" s="3"/>
      <c r="K8" s="3"/>
      <c r="L8" s="3"/>
      <c r="M8" s="3"/>
      <c r="N8" s="3"/>
      <c r="O8" s="3"/>
    </row>
    <row r="9" spans="1:23" ht="14" customHeight="1" x14ac:dyDescent="0.2">
      <c r="A9" s="44" t="s">
        <v>20</v>
      </c>
      <c r="B9" s="54"/>
      <c r="C9" s="54"/>
      <c r="D9" s="54"/>
      <c r="E9" s="54"/>
      <c r="F9" s="54"/>
      <c r="G9" s="54"/>
      <c r="H9" s="54"/>
      <c r="I9" s="54"/>
      <c r="J9" s="3"/>
      <c r="K9" s="3"/>
      <c r="L9" s="3"/>
      <c r="M9" s="3"/>
      <c r="N9" s="3"/>
      <c r="O9" s="3"/>
    </row>
    <row r="10" spans="1:23" ht="14" customHeight="1" x14ac:dyDescent="0.2">
      <c r="A10" s="44" t="s">
        <v>23</v>
      </c>
      <c r="B10" s="54"/>
      <c r="C10" s="54"/>
      <c r="D10" s="54"/>
      <c r="E10" s="54"/>
      <c r="F10" s="54"/>
      <c r="G10" s="54"/>
      <c r="H10" s="54"/>
      <c r="I10" s="54"/>
      <c r="J10" s="3"/>
      <c r="K10" s="3"/>
      <c r="L10" s="3"/>
      <c r="M10" s="3"/>
      <c r="N10" s="3"/>
      <c r="O10" s="3"/>
    </row>
    <row r="11" spans="1:23" ht="22" customHeight="1" x14ac:dyDescent="0.2">
      <c r="A11" s="45" t="s">
        <v>24</v>
      </c>
      <c r="B11" s="4"/>
      <c r="C11" s="4"/>
      <c r="D11" s="4"/>
      <c r="E11" s="4"/>
      <c r="F11" s="4"/>
      <c r="G11" s="4"/>
      <c r="H11" s="4"/>
      <c r="I11" s="4"/>
      <c r="J11" s="3"/>
      <c r="K11" s="3"/>
      <c r="L11" s="3"/>
      <c r="M11" s="3"/>
      <c r="N11" s="3"/>
      <c r="O11" s="3"/>
    </row>
    <row r="12" spans="1:23" ht="22" customHeight="1" x14ac:dyDescent="0.2">
      <c r="A12" s="45" t="s">
        <v>25</v>
      </c>
      <c r="B12" s="4">
        <v>43466</v>
      </c>
      <c r="C12" s="4"/>
      <c r="D12" s="4"/>
      <c r="E12" s="4"/>
      <c r="F12" s="4"/>
      <c r="G12" s="4"/>
      <c r="H12" s="4"/>
      <c r="I12" s="4"/>
      <c r="J12" s="3"/>
      <c r="K12" s="3"/>
      <c r="L12" s="3"/>
      <c r="M12" s="3"/>
      <c r="N12" s="3"/>
      <c r="O12" s="3"/>
    </row>
    <row r="13" spans="1:23" ht="22" customHeight="1" x14ac:dyDescent="0.2">
      <c r="A13" s="45" t="s">
        <v>26</v>
      </c>
      <c r="B13" s="4">
        <v>43830</v>
      </c>
      <c r="C13" s="4"/>
      <c r="D13" s="4"/>
      <c r="E13" s="4"/>
      <c r="F13" s="4"/>
      <c r="G13" s="4"/>
      <c r="H13" s="4"/>
      <c r="I13" s="4"/>
      <c r="J13" s="3"/>
      <c r="K13" s="3"/>
      <c r="L13" s="3"/>
      <c r="M13" s="3"/>
      <c r="N13" s="3"/>
      <c r="O13" s="3"/>
    </row>
    <row r="14" spans="1:23" ht="32" customHeight="1" x14ac:dyDescent="0.2">
      <c r="A14" s="45" t="s">
        <v>27</v>
      </c>
      <c r="B14" s="56" t="b">
        <v>0</v>
      </c>
      <c r="C14" s="56"/>
      <c r="D14" s="56"/>
      <c r="E14" s="56"/>
      <c r="F14" s="56"/>
      <c r="G14" s="56"/>
      <c r="H14" s="56"/>
      <c r="I14" s="47"/>
      <c r="J14" s="3"/>
      <c r="K14" s="3"/>
      <c r="L14" s="3"/>
      <c r="M14" s="3"/>
      <c r="N14" s="3"/>
      <c r="V14" s="49" t="b">
        <v>0</v>
      </c>
      <c r="W14" s="48" t="b">
        <v>0</v>
      </c>
    </row>
    <row r="15" spans="1:23" ht="23" customHeight="1" x14ac:dyDescent="0.2">
      <c r="A15" s="45" t="s">
        <v>28</v>
      </c>
      <c r="B15" s="57"/>
      <c r="C15" s="57"/>
      <c r="D15" s="57"/>
      <c r="E15" s="57"/>
      <c r="F15" s="57"/>
      <c r="G15" s="57"/>
      <c r="H15" s="57"/>
      <c r="I15" s="57"/>
      <c r="J15" s="3"/>
      <c r="K15" s="3"/>
      <c r="L15" s="3"/>
      <c r="M15" s="3"/>
      <c r="N15" s="3"/>
      <c r="O15" s="3"/>
    </row>
    <row r="16" spans="1:23" ht="9" customHeight="1" thickBot="1" x14ac:dyDescent="0.25">
      <c r="A16" s="5"/>
      <c r="B16" s="5"/>
      <c r="C16" s="5"/>
      <c r="D16" s="5"/>
      <c r="E16" s="5"/>
      <c r="F16" s="5"/>
      <c r="G16" s="5"/>
      <c r="H16" s="5"/>
      <c r="I16" s="5"/>
      <c r="J16" s="3"/>
      <c r="K16" s="3"/>
      <c r="L16" s="3"/>
      <c r="M16" s="3"/>
      <c r="N16" s="3"/>
      <c r="O16" s="3"/>
    </row>
    <row r="17" spans="1:15" ht="23" customHeight="1" x14ac:dyDescent="0.2">
      <c r="A17" s="58" t="s">
        <v>1</v>
      </c>
      <c r="B17" s="51" t="s">
        <v>2</v>
      </c>
      <c r="C17" s="52"/>
      <c r="D17" s="52"/>
      <c r="E17" s="53"/>
      <c r="F17" s="52" t="s">
        <v>3</v>
      </c>
      <c r="G17" s="52"/>
      <c r="H17" s="52"/>
      <c r="I17" s="53"/>
      <c r="J17" s="6"/>
      <c r="K17" s="3"/>
      <c r="L17" s="3"/>
      <c r="M17" s="3"/>
      <c r="N17" s="3"/>
      <c r="O17" s="3"/>
    </row>
    <row r="18" spans="1:15" ht="14" customHeight="1" x14ac:dyDescent="0.2">
      <c r="A18" s="59"/>
      <c r="B18" s="32" t="s">
        <v>4</v>
      </c>
      <c r="C18" s="33" t="s">
        <v>6</v>
      </c>
      <c r="D18" s="34" t="s">
        <v>5</v>
      </c>
      <c r="E18" s="28" t="s">
        <v>6</v>
      </c>
      <c r="F18" s="32" t="s">
        <v>4</v>
      </c>
      <c r="G18" s="33" t="s">
        <v>6</v>
      </c>
      <c r="H18" s="34" t="s">
        <v>5</v>
      </c>
      <c r="I18" s="28" t="s">
        <v>6</v>
      </c>
      <c r="J18" s="3"/>
      <c r="K18" s="3"/>
      <c r="L18" s="3"/>
      <c r="M18" s="3"/>
      <c r="N18" s="3"/>
      <c r="O18" s="3"/>
    </row>
    <row r="19" spans="1:15" ht="12" customHeight="1" x14ac:dyDescent="0.2">
      <c r="A19" s="35" t="s">
        <v>7</v>
      </c>
      <c r="B19" s="7">
        <v>0</v>
      </c>
      <c r="C19" s="24">
        <f>IF(_xlfn.DAYS($B$13,$B$12)&gt;359,(B19*13.2)*1.25,(B19*3.7)*1.25)</f>
        <v>0</v>
      </c>
      <c r="D19" s="8">
        <v>0</v>
      </c>
      <c r="E19" s="29">
        <f>IF(_xlfn.DAYS($B$13,$B$12)&gt;359,(D19*13.2),(D19*3.7))</f>
        <v>0</v>
      </c>
      <c r="F19" s="9">
        <v>0</v>
      </c>
      <c r="G19" s="24">
        <f>IF(_xlfn.DAYS($B$13,$B$12)&gt;359,(F19*26.4)*1.25,(F19*7.5)*1.25)</f>
        <v>0</v>
      </c>
      <c r="H19" s="8">
        <v>0</v>
      </c>
      <c r="I19" s="29">
        <f>IF(_xlfn.DAYS($B$13,$B$12)&gt;359,(H19*26.4),(H19*7.5))</f>
        <v>0</v>
      </c>
      <c r="J19" s="3"/>
      <c r="K19" s="3"/>
      <c r="L19" s="3"/>
      <c r="M19" s="3"/>
      <c r="N19" s="3"/>
      <c r="O19" s="3"/>
    </row>
    <row r="20" spans="1:15" ht="12" customHeight="1" x14ac:dyDescent="0.2">
      <c r="A20" s="36" t="s">
        <v>8</v>
      </c>
      <c r="B20" s="10">
        <v>0</v>
      </c>
      <c r="C20" s="25">
        <f>IF(_xlfn.DAYS($B$13,$B$12)&gt;359,(B20*26.4)*1.25,(B20*7.5)*1.25)</f>
        <v>0</v>
      </c>
      <c r="D20" s="11">
        <v>0</v>
      </c>
      <c r="E20" s="30">
        <f>IF(_xlfn.DAYS($B$13,$B$12)&gt;359,(D20*26.4),(D20*7.5))</f>
        <v>0</v>
      </c>
      <c r="F20" s="10">
        <v>0</v>
      </c>
      <c r="G20" s="25">
        <f>IF(_xlfn.DAYS($B$13,$B$12)&gt;359,(F20*52.8)*1.25,(F20*15)*1.25)</f>
        <v>0</v>
      </c>
      <c r="H20" s="11">
        <v>0</v>
      </c>
      <c r="I20" s="30">
        <f>IF(_xlfn.DAYS($B$13,$B$12)&gt;359,(H20*52.8),(H20*15))</f>
        <v>0</v>
      </c>
      <c r="J20" s="3"/>
      <c r="K20" s="3"/>
      <c r="L20" s="3"/>
      <c r="M20" s="3"/>
      <c r="N20" s="3"/>
      <c r="O20" s="3"/>
    </row>
    <row r="21" spans="1:15" ht="12" customHeight="1" x14ac:dyDescent="0.2">
      <c r="A21" s="36" t="s">
        <v>9</v>
      </c>
      <c r="B21" s="10">
        <v>0</v>
      </c>
      <c r="C21" s="25">
        <f>IF(_xlfn.DAYS($B$13,$B$12)&gt;359,(B21*39.6)*1.25,(B21*11.25)*1.25)</f>
        <v>0</v>
      </c>
      <c r="D21" s="11">
        <v>0</v>
      </c>
      <c r="E21" s="30">
        <f>IF(_xlfn.DAYS($B$13,$B$12)&gt;359,(D21*39.6),(D21*11.25))</f>
        <v>0</v>
      </c>
      <c r="F21" s="10">
        <v>0</v>
      </c>
      <c r="G21" s="25">
        <f>IF(_xlfn.DAYS($B$13,$B$12)&gt;359,(F21*79.2)*1.25,(F21*22.5)*1.25)</f>
        <v>0</v>
      </c>
      <c r="H21" s="11">
        <v>0</v>
      </c>
      <c r="I21" s="30">
        <f>IF(_xlfn.DAYS($B$13,$B$12)&gt;359,(H21*79.2),(H21*22.5))</f>
        <v>0</v>
      </c>
      <c r="J21" s="3"/>
      <c r="K21" s="3"/>
      <c r="L21" s="3"/>
      <c r="M21" s="3"/>
      <c r="N21" s="3"/>
      <c r="O21" s="3"/>
    </row>
    <row r="22" spans="1:15" ht="12" customHeight="1" x14ac:dyDescent="0.2">
      <c r="A22" s="36" t="s">
        <v>10</v>
      </c>
      <c r="B22" s="10">
        <v>0</v>
      </c>
      <c r="C22" s="25">
        <f>IF(_xlfn.DAYS($B$13,$B$12)&gt;359,(B22*52.8)*1.25,(B22*15)*1.25)</f>
        <v>0</v>
      </c>
      <c r="D22" s="11">
        <v>0</v>
      </c>
      <c r="E22" s="30">
        <f>IF(_xlfn.DAYS($B$13,$B$12)&gt;359,(D22*52.8),(D22*15))</f>
        <v>0</v>
      </c>
      <c r="F22" s="10">
        <v>0</v>
      </c>
      <c r="G22" s="25">
        <f>IF(_xlfn.DAYS($B$13,$B$12)&gt;359,(F22*123.2)*1.25,(F22*35)*1.25)</f>
        <v>0</v>
      </c>
      <c r="H22" s="11">
        <v>0</v>
      </c>
      <c r="I22" s="30">
        <f>IF(_xlfn.DAYS($B$13,$B$12)&gt;359,(H22*123.2),(H22*35))</f>
        <v>0</v>
      </c>
      <c r="J22" s="3"/>
      <c r="K22" s="3"/>
      <c r="L22" s="3"/>
      <c r="M22" s="3"/>
      <c r="N22" s="3"/>
      <c r="O22" s="3"/>
    </row>
    <row r="23" spans="1:15" ht="12" customHeight="1" x14ac:dyDescent="0.2">
      <c r="A23" s="36" t="s">
        <v>11</v>
      </c>
      <c r="B23" s="10">
        <v>0</v>
      </c>
      <c r="C23" s="25">
        <f>IF(_xlfn.DAYS($B$13,$B$12)&gt;359,(B23*74.8)*1.25,(B23*21.25)*1.25)</f>
        <v>0</v>
      </c>
      <c r="D23" s="11">
        <v>0</v>
      </c>
      <c r="E23" s="30">
        <f>IF(_xlfn.DAYS($B$13,$B$12)&gt;359,(D23*74.8),(D23*21.25))</f>
        <v>0</v>
      </c>
      <c r="F23" s="10">
        <v>0</v>
      </c>
      <c r="G23" s="25">
        <f>IF(_xlfn.DAYS($B$13,$B$12)&gt;359,(F23*149.6)*1.25,(F23*42.5)*1.25)</f>
        <v>0</v>
      </c>
      <c r="H23" s="11">
        <v>0</v>
      </c>
      <c r="I23" s="30">
        <f>IF(_xlfn.DAYS($B$13,$B$12)&gt;359,(H23*149.6),(H23*42.5))</f>
        <v>0</v>
      </c>
      <c r="J23" s="3"/>
      <c r="K23" s="3"/>
      <c r="L23" s="3"/>
      <c r="M23" s="3"/>
      <c r="N23" s="3"/>
      <c r="O23" s="3"/>
    </row>
    <row r="24" spans="1:15" ht="12" customHeight="1" thickBot="1" x14ac:dyDescent="0.25">
      <c r="A24" s="37" t="s">
        <v>12</v>
      </c>
      <c r="B24" s="12">
        <v>0</v>
      </c>
      <c r="C24" s="26">
        <f>IF(_xlfn.DAYS($B$13,$B$12)&gt;359,(B24*88)*1.25,(B24*25)*1.25)</f>
        <v>0</v>
      </c>
      <c r="D24" s="13">
        <v>0</v>
      </c>
      <c r="E24" s="31">
        <f>IF(_xlfn.DAYS($B$13,$B$12)&gt;359,(D24*88),(D24*25))</f>
        <v>0</v>
      </c>
      <c r="F24" s="12">
        <v>0</v>
      </c>
      <c r="G24" s="26">
        <f>IF(_xlfn.DAYS($B$13,$B$12)&gt;359,(F24*176)*1.25,(F24*50)*1.25)</f>
        <v>0</v>
      </c>
      <c r="H24" s="13">
        <v>0</v>
      </c>
      <c r="I24" s="31">
        <f>IF(_xlfn.DAYS($B$13,$B$12)&gt;359,(H24*176),(H24*50))</f>
        <v>0</v>
      </c>
      <c r="J24" s="3"/>
      <c r="K24" s="3"/>
      <c r="L24" s="3"/>
      <c r="M24" s="3"/>
      <c r="N24" s="3"/>
      <c r="O24" s="3"/>
    </row>
    <row r="25" spans="1:15" x14ac:dyDescent="0.2">
      <c r="A25" s="14"/>
      <c r="B25" s="15"/>
      <c r="C25" s="27">
        <f>SUM(C19:C24)</f>
        <v>0</v>
      </c>
      <c r="D25" s="16"/>
      <c r="E25" s="27">
        <f>SUM(E19:E24)</f>
        <v>0</v>
      </c>
      <c r="F25" s="17"/>
      <c r="G25" s="27">
        <f>SUM(G19:G24)</f>
        <v>0</v>
      </c>
      <c r="H25" s="17"/>
      <c r="I25" s="27">
        <f>SUM(I19:I24)</f>
        <v>0</v>
      </c>
      <c r="J25" s="3"/>
      <c r="K25" s="3"/>
      <c r="L25" s="3"/>
      <c r="M25" s="3"/>
      <c r="N25" s="3"/>
      <c r="O25" s="3"/>
    </row>
    <row r="26" spans="1:15" ht="14" customHeight="1" x14ac:dyDescent="0.2">
      <c r="A26" s="18"/>
      <c r="B26" s="18"/>
      <c r="C26" s="18"/>
      <c r="D26" s="18"/>
      <c r="E26" s="18"/>
      <c r="F26" s="19"/>
      <c r="G26" s="19"/>
      <c r="H26" s="38" t="s">
        <v>15</v>
      </c>
      <c r="I26" s="39">
        <f>C25+E25+G25+I25</f>
        <v>0</v>
      </c>
      <c r="J26" s="3"/>
      <c r="K26" s="3"/>
      <c r="L26" s="3"/>
      <c r="M26" s="3"/>
      <c r="N26" s="3"/>
      <c r="O26" s="3"/>
    </row>
    <row r="27" spans="1:15" ht="14" customHeight="1" x14ac:dyDescent="0.2">
      <c r="A27" s="18"/>
      <c r="B27" s="18"/>
      <c r="C27" s="18"/>
      <c r="D27" s="18"/>
      <c r="E27" s="18"/>
      <c r="F27" s="19"/>
      <c r="G27" s="19"/>
      <c r="H27" s="38" t="s">
        <v>14</v>
      </c>
      <c r="I27" s="39" t="str">
        <f>IF(V14=TRUE,I26*0.06,"0")</f>
        <v>0</v>
      </c>
      <c r="J27" s="3"/>
      <c r="K27" s="3"/>
      <c r="L27" s="3"/>
      <c r="M27" s="3"/>
      <c r="N27" s="3"/>
      <c r="O27" s="3"/>
    </row>
    <row r="28" spans="1:15" ht="14" customHeight="1" x14ac:dyDescent="0.2">
      <c r="A28" s="18"/>
      <c r="B28" s="18"/>
      <c r="C28" s="18"/>
      <c r="D28" s="18"/>
      <c r="E28" s="18"/>
      <c r="F28" s="20"/>
      <c r="G28" s="20"/>
      <c r="H28" s="40" t="s">
        <v>16</v>
      </c>
      <c r="I28" s="41">
        <f>I26-I27</f>
        <v>0</v>
      </c>
      <c r="J28" s="3"/>
      <c r="K28" s="3"/>
      <c r="L28" s="3"/>
      <c r="M28" s="3"/>
      <c r="N28" s="3"/>
      <c r="O28" s="3"/>
    </row>
    <row r="29" spans="1:15" ht="10" customHeight="1" x14ac:dyDescent="0.2">
      <c r="A29" s="21"/>
      <c r="B29" s="5"/>
      <c r="C29" s="5"/>
      <c r="D29" s="5"/>
      <c r="E29" s="5"/>
      <c r="F29" s="22"/>
      <c r="G29" s="22"/>
      <c r="H29" s="22"/>
      <c r="I29" s="22"/>
      <c r="J29" s="3"/>
      <c r="K29" s="3"/>
      <c r="L29" s="3"/>
      <c r="M29" s="3"/>
      <c r="N29" s="3"/>
      <c r="O29" s="3"/>
    </row>
    <row r="30" spans="1:15" ht="10" customHeight="1" x14ac:dyDescent="0.2">
      <c r="B30" s="5"/>
      <c r="C30" s="5"/>
      <c r="D30" s="5"/>
      <c r="E30" s="5"/>
      <c r="F30" s="22"/>
      <c r="G30" s="22"/>
      <c r="H30" s="22"/>
      <c r="I30" s="22"/>
      <c r="J30" s="3"/>
      <c r="K30" s="3"/>
      <c r="L30" s="3"/>
      <c r="M30" s="3"/>
      <c r="N30" s="3"/>
      <c r="O30" s="3"/>
    </row>
    <row r="31" spans="1:15" ht="10" customHeight="1" x14ac:dyDescent="0.2">
      <c r="A31" s="5"/>
      <c r="B31" s="5"/>
      <c r="C31" s="5"/>
      <c r="D31" s="5"/>
      <c r="E31" s="5"/>
      <c r="F31" s="22"/>
      <c r="G31" s="22"/>
      <c r="H31" s="22"/>
      <c r="I31" s="22"/>
      <c r="J31" s="5"/>
      <c r="K31" s="3"/>
      <c r="L31" s="3"/>
      <c r="M31" s="3"/>
      <c r="N31" s="3"/>
      <c r="O31" s="3"/>
    </row>
    <row r="32" spans="1:15" x14ac:dyDescent="0.2">
      <c r="A32" s="43" t="s">
        <v>21</v>
      </c>
      <c r="B32" s="2" t="s">
        <v>22</v>
      </c>
      <c r="F32" s="23"/>
      <c r="G32" s="23"/>
      <c r="H32" s="23"/>
      <c r="I32" s="42" t="s">
        <v>13</v>
      </c>
    </row>
  </sheetData>
  <sheetProtection password="F101" sheet="1" objects="1" scenarios="1" selectLockedCells="1"/>
  <mergeCells count="11">
    <mergeCell ref="A1:XFD1"/>
    <mergeCell ref="B17:E17"/>
    <mergeCell ref="F17:I17"/>
    <mergeCell ref="B10:I10"/>
    <mergeCell ref="B6:I6"/>
    <mergeCell ref="B7:I7"/>
    <mergeCell ref="B14:H14"/>
    <mergeCell ref="B15:I15"/>
    <mergeCell ref="B8:I8"/>
    <mergeCell ref="B9:I9"/>
    <mergeCell ref="A17:A18"/>
  </mergeCells>
  <phoneticPr fontId="1" type="noConversion"/>
  <pageMargins left="0.7" right="0.7" top="0.75" bottom="0.75" header="0.3" footer="0.3"/>
  <pageSetup paperSize="9" orientation="landscape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locked="0" defaultSize="0" autoFill="0" autoLine="0" autoPict="0">
                <anchor moveWithCells="1">
                  <from>
                    <xdr:col>0</xdr:col>
                    <xdr:colOff>1905000</xdr:colOff>
                    <xdr:row>13</xdr:row>
                    <xdr:rowOff>0</xdr:rowOff>
                  </from>
                  <to>
                    <xdr:col>1</xdr:col>
                    <xdr:colOff>876300</xdr:colOff>
                    <xdr:row>13</xdr:row>
                    <xdr:rowOff>393700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Balodis</dc:creator>
  <cp:lastModifiedBy>Juris Balodis</cp:lastModifiedBy>
  <cp:lastPrinted>2019-05-14T13:41:53Z</cp:lastPrinted>
  <dcterms:created xsi:type="dcterms:W3CDTF">2019-04-16T06:48:15Z</dcterms:created>
  <dcterms:modified xsi:type="dcterms:W3CDTF">2019-07-15T09:28:36Z</dcterms:modified>
</cp:coreProperties>
</file>